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0" yWindow="15" windowWidth="15225" windowHeight="9090" tabRatio="905"/>
  </bookViews>
  <sheets>
    <sheet name="přítrv" sheetId="7" r:id="rId1"/>
  </sheets>
  <externalReferences>
    <externalReference r:id="rId2"/>
  </externalReference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D8" i="7" l="1"/>
  <c r="D17" i="7" s="1"/>
  <c r="D9" i="7"/>
  <c r="D10" i="7"/>
  <c r="D11" i="7"/>
  <c r="D12" i="7"/>
  <c r="D13" i="7"/>
  <c r="D14" i="7"/>
  <c r="D15" i="7"/>
  <c r="D7" i="7"/>
  <c r="D16" i="7" l="1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O36" i="7"/>
  <c r="O43" i="7" s="1"/>
  <c r="N36" i="7"/>
  <c r="N43" i="7" s="1"/>
  <c r="M36" i="7"/>
  <c r="L36" i="7"/>
  <c r="K36" i="7"/>
  <c r="J36" i="7"/>
  <c r="I36" i="7"/>
  <c r="H36" i="7"/>
  <c r="G36" i="7"/>
  <c r="F36" i="7"/>
  <c r="E36" i="7"/>
  <c r="D36" i="7"/>
  <c r="C36" i="7"/>
  <c r="P35" i="7"/>
  <c r="O35" i="7"/>
  <c r="N35" i="7"/>
  <c r="M35" i="7"/>
  <c r="L35" i="7"/>
  <c r="K35" i="7"/>
  <c r="J35" i="7"/>
  <c r="J43" i="7" s="1"/>
  <c r="I35" i="7"/>
  <c r="I43" i="7" s="1"/>
  <c r="H35" i="7"/>
  <c r="G35" i="7"/>
  <c r="F35" i="7"/>
  <c r="E35" i="7"/>
  <c r="D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Q33" i="7"/>
  <c r="P33" i="7"/>
  <c r="P41" i="7" s="1"/>
  <c r="O33" i="7"/>
  <c r="O41" i="7" s="1"/>
  <c r="N33" i="7"/>
  <c r="M33" i="7"/>
  <c r="L33" i="7"/>
  <c r="K33" i="7"/>
  <c r="J33" i="7"/>
  <c r="I33" i="7"/>
  <c r="H33" i="7"/>
  <c r="G33" i="7"/>
  <c r="F33" i="7"/>
  <c r="E33" i="7"/>
  <c r="D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Q29" i="7"/>
  <c r="P29" i="7"/>
  <c r="O29" i="7"/>
  <c r="N29" i="7"/>
  <c r="M29" i="7"/>
  <c r="L29" i="7"/>
  <c r="K29" i="7"/>
  <c r="J29" i="7"/>
  <c r="I29" i="7"/>
  <c r="H29" i="7"/>
  <c r="H39" i="7" s="1"/>
  <c r="G29" i="7"/>
  <c r="F29" i="7"/>
  <c r="E29" i="7"/>
  <c r="D29" i="7"/>
  <c r="C29" i="7"/>
  <c r="Q28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Q15" i="7"/>
  <c r="Q37" i="7" s="1"/>
  <c r="Q14" i="7"/>
  <c r="Q36" i="7" s="1"/>
  <c r="Q13" i="7"/>
  <c r="Q35" i="7" s="1"/>
  <c r="Q12" i="7"/>
  <c r="Q34" i="7" s="1"/>
  <c r="Q11" i="7"/>
  <c r="Q10" i="7"/>
  <c r="Q32" i="7" s="1"/>
  <c r="Q9" i="7"/>
  <c r="Q31" i="7" s="1"/>
  <c r="Q8" i="7"/>
  <c r="Q30" i="7" s="1"/>
  <c r="Q7" i="7"/>
  <c r="O40" i="7" l="1"/>
  <c r="K38" i="7"/>
  <c r="F42" i="7"/>
  <c r="E42" i="7"/>
  <c r="D43" i="7"/>
  <c r="D42" i="7"/>
  <c r="N42" i="7"/>
  <c r="O42" i="7"/>
  <c r="P38" i="7"/>
  <c r="I38" i="7"/>
  <c r="J39" i="7"/>
  <c r="H42" i="7"/>
  <c r="Q17" i="7"/>
  <c r="Q21" i="7"/>
  <c r="E38" i="7"/>
  <c r="J40" i="7"/>
  <c r="F38" i="7"/>
  <c r="K40" i="7"/>
  <c r="G43" i="7"/>
  <c r="C42" i="7"/>
  <c r="H43" i="7"/>
  <c r="P40" i="7"/>
  <c r="K43" i="7"/>
  <c r="Q40" i="7"/>
  <c r="L42" i="7"/>
  <c r="I39" i="7"/>
  <c r="H41" i="7"/>
  <c r="M42" i="7"/>
  <c r="D40" i="7"/>
  <c r="I41" i="7"/>
  <c r="P39" i="7"/>
  <c r="K39" i="7"/>
  <c r="E40" i="7"/>
  <c r="Q39" i="7"/>
  <c r="C39" i="7"/>
  <c r="G41" i="7"/>
  <c r="P43" i="7"/>
  <c r="C41" i="7"/>
  <c r="G38" i="7"/>
  <c r="L39" i="7"/>
  <c r="D41" i="7"/>
  <c r="H38" i="7"/>
  <c r="M39" i="7"/>
  <c r="F41" i="7"/>
  <c r="E41" i="7"/>
  <c r="J38" i="7"/>
  <c r="I42" i="7"/>
  <c r="F40" i="7"/>
  <c r="K41" i="7"/>
  <c r="P42" i="7"/>
  <c r="E43" i="7"/>
  <c r="J42" i="7"/>
  <c r="G40" i="7"/>
  <c r="L40" i="7"/>
  <c r="Q41" i="7"/>
  <c r="F43" i="7"/>
  <c r="N39" i="7"/>
  <c r="C38" i="7"/>
  <c r="H40" i="7"/>
  <c r="M40" i="7"/>
  <c r="C43" i="7"/>
  <c r="L43" i="7"/>
  <c r="O38" i="7"/>
  <c r="D38" i="7"/>
  <c r="I40" i="7"/>
  <c r="N40" i="7"/>
  <c r="M43" i="7"/>
  <c r="L38" i="7"/>
  <c r="C40" i="7"/>
  <c r="Q43" i="7"/>
  <c r="J41" i="7"/>
  <c r="M38" i="7"/>
  <c r="N38" i="7"/>
  <c r="K42" i="7"/>
  <c r="D39" i="7"/>
  <c r="L41" i="7"/>
  <c r="E39" i="7"/>
  <c r="M41" i="7"/>
  <c r="Q42" i="7"/>
  <c r="F39" i="7"/>
  <c r="N41" i="7"/>
  <c r="G39" i="7"/>
  <c r="O39" i="7"/>
  <c r="G42" i="7"/>
  <c r="Q16" i="7"/>
  <c r="Q38" i="7" s="1"/>
  <c r="R35" i="7" s="1"/>
  <c r="Q19" i="7"/>
  <c r="Q20" i="7"/>
  <c r="Q18" i="7"/>
  <c r="R30" i="7" l="1"/>
  <c r="R37" i="7"/>
  <c r="R32" i="7"/>
  <c r="R31" i="7"/>
  <c r="R36" i="7"/>
  <c r="R33" i="7"/>
  <c r="R28" i="7"/>
  <c r="R29" i="7"/>
  <c r="R34" i="7"/>
  <c r="R13" i="7"/>
  <c r="R12" i="7"/>
  <c r="R10" i="7"/>
  <c r="R8" i="7"/>
  <c r="R9" i="7"/>
  <c r="R11" i="7"/>
  <c r="R7" i="7"/>
  <c r="R17" i="7" s="1"/>
  <c r="R15" i="7"/>
  <c r="R14" i="7"/>
  <c r="R42" i="7" l="1"/>
  <c r="R39" i="7"/>
  <c r="R41" i="7"/>
  <c r="R43" i="7"/>
  <c r="R40" i="7"/>
  <c r="R21" i="7"/>
  <c r="R19" i="7"/>
  <c r="R20" i="7"/>
  <c r="R18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<sst xmlns="http://schemas.openxmlformats.org/spreadsheetml/2006/main" count="89" uniqueCount="43">
  <si>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</si>
  <si>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</si>
  <si>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</si>
  <si>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</si>
  <si>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</si>
  <si>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</si>
  <si>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</si>
  <si>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</si>
  <si>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</si>
  <si>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</si>
  <si>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</si>
  <si>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</si>
  <si>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</si>
  <si>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</si>
  <si>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</si>
  <si>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</si>
  <si>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</si>
  <si>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</si>
  <si>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</si>
  <si>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</si>
  <si>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</si>
  <si>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</si>
  <si>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</si>
  <si>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</si>
  <si>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</si>
  <si>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</si>
  <si>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</si>
  <si>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</si>
  <si>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</si>
  <si>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</si>
  <si>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</si>
  <si>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</si>
  <si>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</si>
  <si>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</si>
  <si>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</si>
  <si>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</si>
  <si>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</si>
  <si>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</si>
  <si>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</si>
  <si>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</si>
  <si>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</si>
  <si>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pro rok 2023</t>
  </si>
  <si>
    <t>Ukončené případy dočasné pracovní neschopnosti za 1. čtvrtletí 2024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</si>
</sst>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</cellStyleXfs>
  <cellXfs count="125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30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6" fillId="0" borderId="41" xfId="9" applyNumberFormat="1" applyFont="1" applyBorder="1" applyAlignment="1" applyProtection="1">
      <alignment horizontal="right" vertical="center" indent="1"/>
    </xf>
    <xf numFmtId="10" fontId="26" fillId="0" borderId="7" xfId="9" applyNumberFormat="1" applyFont="1" applyBorder="1" applyAlignment="1" applyProtection="1">
      <alignment horizontal="right" vertical="center" indent="1"/>
    </xf>
    <xf numFmtId="10" fontId="26" fillId="0" borderId="6" xfId="9" applyNumberFormat="1" applyFont="1" applyBorder="1" applyAlignment="1" applyProtection="1">
      <alignment horizontal="right" vertical="center" indent="1"/>
    </xf>
    <xf numFmtId="10" fontId="26" fillId="0" borderId="16" xfId="9" applyNumberFormat="1" applyFont="1" applyBorder="1" applyAlignment="1" applyProtection="1">
      <alignment horizontal="right" vertical="center" indent="1"/>
    </xf>
    <xf numFmtId="10" fontId="26" fillId="0" borderId="29" xfId="9" applyNumberFormat="1" applyFont="1" applyBorder="1" applyAlignment="1" applyProtection="1">
      <alignment horizontal="right" vertical="center" indent="1"/>
    </xf>
    <xf numFmtId="3" fontId="27" fillId="0" borderId="41" xfId="8" applyNumberFormat="1" applyFont="1" applyBorder="1" applyAlignment="1" applyProtection="1">
      <alignment horizontal="right" vertical="center" indent="1"/>
      <protection locked="0"/>
    </xf>
    <xf numFmtId="10" fontId="28" fillId="2" borderId="32" xfId="9" applyNumberFormat="1" applyFont="1" applyFill="1" applyBorder="1" applyAlignment="1" applyProtection="1">
      <alignment horizontal="right" vertical="center"/>
    </xf>
    <xf numFmtId="3" fontId="29" fillId="0" borderId="0" xfId="8" applyFont="1">
      <alignment vertical="center"/>
    </xf>
    <xf numFmtId="3" fontId="27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4" fillId="0" borderId="20" xfId="8" applyNumberFormat="1" applyFont="1" applyBorder="1" applyAlignment="1" applyProtection="1">
      <alignment horizontal="right" vertical="center" indent="1"/>
      <protection locked="0"/>
    </xf>
    <xf numFmtId="3" fontId="24" fillId="0" borderId="21" xfId="8" applyNumberFormat="1" applyFont="1" applyBorder="1" applyAlignment="1" applyProtection="1">
      <alignment horizontal="right" vertical="center" indent="1"/>
      <protection locked="0"/>
    </xf>
    <xf numFmtId="3" fontId="27" fillId="0" borderId="40" xfId="8" applyNumberFormat="1" applyFont="1" applyBorder="1" applyAlignment="1" applyProtection="1">
      <alignment horizontal="right" vertical="center" indent="1"/>
      <protection locked="0"/>
    </xf>
    <xf numFmtId="3" fontId="24" fillId="0" borderId="24" xfId="8" applyNumberFormat="1" applyFont="1" applyBorder="1" applyAlignment="1" applyProtection="1">
      <alignment horizontal="right" vertical="center" indent="1"/>
      <protection locked="0"/>
    </xf>
    <xf numFmtId="165" fontId="24" fillId="0" borderId="30" xfId="15" applyNumberFormat="1" applyFont="1" applyBorder="1" applyAlignment="1" applyProtection="1">
      <alignment horizontal="right" vertical="center" indent="1"/>
      <protection locked="0"/>
    </xf>
    <xf numFmtId="165" fontId="27" fillId="0" borderId="41" xfId="15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4" fillId="0" borderId="24" xfId="15" applyNumberFormat="1" applyFont="1" applyBorder="1" applyAlignment="1" applyProtection="1">
      <alignment horizontal="right" vertical="center" indent="1"/>
    </xf>
    <xf numFmtId="165" fontId="27" fillId="0" borderId="6" xfId="15" applyNumberFormat="1" applyFont="1" applyBorder="1" applyAlignment="1" applyProtection="1">
      <alignment horizontal="right" vertical="center" indent="1"/>
    </xf>
    <xf numFmtId="165" fontId="24" fillId="0" borderId="25" xfId="15" applyNumberFormat="1" applyFont="1" applyBorder="1" applyAlignment="1" applyProtection="1">
      <alignment horizontal="right" vertical="center" indent="1"/>
    </xf>
    <xf numFmtId="165" fontId="27" fillId="0" borderId="7" xfId="15" applyNumberFormat="1" applyFont="1" applyBorder="1" applyAlignment="1" applyProtection="1">
      <alignment horizontal="right" vertical="center" indent="1"/>
    </xf>
    <xf numFmtId="165" fontId="24" fillId="0" borderId="22" xfId="15" applyNumberFormat="1" applyFont="1" applyBorder="1" applyAlignment="1" applyProtection="1">
      <alignment horizontal="right" vertical="center" indent="1"/>
    </xf>
    <xf numFmtId="165" fontId="27" fillId="0" borderId="16" xfId="15" applyNumberFormat="1" applyFont="1" applyBorder="1" applyAlignment="1" applyProtection="1">
      <alignment horizontal="right" vertical="center" indent="1"/>
    </xf>
    <xf numFmtId="165" fontId="24" fillId="0" borderId="23" xfId="15" applyNumberFormat="1" applyFont="1" applyBorder="1" applyAlignment="1" applyProtection="1">
      <alignment horizontal="right" vertical="center" indent="1"/>
    </xf>
    <xf numFmtId="165" fontId="27" fillId="0" borderId="29" xfId="15" applyNumberFormat="1" applyFont="1" applyBorder="1" applyAlignment="1" applyProtection="1">
      <alignment horizontal="right" vertical="center" indent="1"/>
    </xf>
    <xf numFmtId="165" fontId="24" fillId="3" borderId="42" xfId="15" applyNumberFormat="1" applyFont="1" applyFill="1" applyBorder="1" applyAlignment="1" applyProtection="1">
      <alignment horizontal="right" vertical="center"/>
    </xf>
    <xf numFmtId="165" fontId="24" fillId="3" borderId="22" xfId="15" applyNumberFormat="1" applyFont="1" applyFill="1" applyBorder="1" applyAlignment="1" applyProtection="1">
      <alignment horizontal="right" vertical="center"/>
    </xf>
    <xf numFmtId="165" fontId="24" fillId="3" borderId="43" xfId="15" applyNumberFormat="1" applyFont="1" applyFill="1" applyBorder="1" applyAlignment="1" applyProtection="1">
      <alignment horizontal="right" vertical="center"/>
    </xf>
    <xf numFmtId="165" fontId="25" fillId="3" borderId="44" xfId="15" applyNumberFormat="1" applyFont="1" applyFill="1" applyBorder="1" applyAlignment="1" applyProtection="1">
      <alignment horizontal="right" vertical="center"/>
      <protection locked="0"/>
    </xf>
    <xf numFmtId="165" fontId="27" fillId="3" borderId="44" xfId="15" applyNumberFormat="1" applyFont="1" applyFill="1" applyBorder="1" applyAlignment="1" applyProtection="1">
      <alignment horizontal="right" vertical="center"/>
      <protection locked="0"/>
    </xf>
    <xf numFmtId="165" fontId="27" fillId="3" borderId="46" xfId="15" applyNumberFormat="1" applyFont="1" applyFill="1" applyBorder="1" applyAlignment="1" applyProtection="1">
      <alignment horizontal="right" vertical="center"/>
      <protection locked="0"/>
    </xf>
    <xf numFmtId="165" fontId="24" fillId="3" borderId="31" xfId="15" applyNumberFormat="1" applyFont="1" applyFill="1" applyBorder="1" applyAlignment="1" applyProtection="1">
      <alignment horizontal="right" vertical="center"/>
    </xf>
    <xf numFmtId="165" fontId="24" fillId="3" borderId="25" xfId="15" applyNumberFormat="1" applyFont="1" applyFill="1" applyBorder="1" applyAlignment="1" applyProtection="1">
      <alignment horizontal="right" vertical="center"/>
    </xf>
    <xf numFmtId="165" fontId="24" fillId="3" borderId="46" xfId="15" applyNumberFormat="1" applyFont="1" applyFill="1" applyBorder="1" applyAlignment="1" applyProtection="1">
      <alignment horizontal="right" vertical="center"/>
    </xf>
    <xf numFmtId="165" fontId="24" fillId="0" borderId="30" xfId="15" applyNumberFormat="1" applyFont="1" applyBorder="1" applyAlignment="1" applyProtection="1">
      <alignment horizontal="right" vertical="center"/>
    </xf>
    <xf numFmtId="165" fontId="24" fillId="0" borderId="36" xfId="15" applyNumberFormat="1" applyFont="1" applyBorder="1" applyAlignment="1" applyProtection="1">
      <alignment horizontal="right" vertical="center"/>
    </xf>
    <xf numFmtId="165" fontId="27" fillId="0" borderId="6" xfId="15" applyNumberFormat="1" applyFont="1" applyBorder="1" applyAlignment="1" applyProtection="1">
      <alignment horizontal="right" vertical="center"/>
    </xf>
    <xf numFmtId="165" fontId="24" fillId="0" borderId="25" xfId="15" applyNumberFormat="1" applyFont="1" applyBorder="1" applyAlignment="1" applyProtection="1">
      <alignment horizontal="right" vertical="center"/>
    </xf>
    <xf numFmtId="165" fontId="24" fillId="0" borderId="26" xfId="15" applyNumberFormat="1" applyFont="1" applyBorder="1" applyAlignment="1" applyProtection="1">
      <alignment horizontal="right" vertical="center"/>
    </xf>
    <xf numFmtId="165" fontId="27" fillId="0" borderId="7" xfId="15" applyNumberFormat="1" applyFont="1" applyBorder="1" applyAlignment="1" applyProtection="1">
      <alignment horizontal="right" vertical="center"/>
    </xf>
    <xf numFmtId="165" fontId="24" fillId="0" borderId="22" xfId="15" applyNumberFormat="1" applyFont="1" applyBorder="1" applyAlignment="1" applyProtection="1">
      <alignment horizontal="right" vertical="center"/>
    </xf>
    <xf numFmtId="165" fontId="24" fillId="0" borderId="27" xfId="15" applyNumberFormat="1" applyFont="1" applyBorder="1" applyAlignment="1" applyProtection="1">
      <alignment horizontal="right" vertical="center"/>
    </xf>
    <xf numFmtId="165" fontId="27" fillId="0" borderId="16" xfId="15" applyNumberFormat="1" applyFont="1" applyBorder="1" applyAlignment="1" applyProtection="1">
      <alignment horizontal="right" vertical="center"/>
    </xf>
    <xf numFmtId="165" fontId="24" fillId="0" borderId="23" xfId="15" applyNumberFormat="1" applyFont="1" applyBorder="1" applyAlignment="1" applyProtection="1">
      <alignment horizontal="right" vertical="center"/>
    </xf>
    <xf numFmtId="165" fontId="24" fillId="0" borderId="28" xfId="15" applyNumberFormat="1" applyFont="1" applyBorder="1" applyAlignment="1" applyProtection="1">
      <alignment horizontal="right" vertical="center"/>
    </xf>
    <xf numFmtId="165" fontId="27" fillId="0" borderId="29" xfId="15" applyNumberFormat="1" applyFont="1" applyBorder="1" applyAlignment="1" applyProtection="1">
      <alignment horizontal="right" vertical="center"/>
    </xf>
    <xf numFmtId="3" fontId="24" fillId="0" borderId="1" xfId="8" applyFont="1" applyBorder="1">
      <alignment vertical="center"/>
    </xf>
    <xf numFmtId="165" fontId="17" fillId="5" borderId="56" xfId="15" applyNumberFormat="1" applyFont="1" applyFill="1" applyBorder="1" applyAlignment="1">
      <alignment horizontal="right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center" vertical="center"/>
    </xf>
    <xf numFmtId="3" fontId="14" fillId="0" borderId="46" xfId="8" applyFont="1" applyBorder="1" applyAlignment="1" applyProtection="1">
      <alignment horizontal="center" vertical="center"/>
    </xf>
    <xf numFmtId="49" fontId="15" fillId="4" borderId="53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5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3" fontId="14" fillId="0" borderId="54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3" fontId="14" fillId="0" borderId="45" xfId="8" applyFont="1" applyBorder="1" applyAlignment="1" applyProtection="1">
      <alignment horizontal="right" vertical="center" indent="1"/>
    </xf>
    <xf numFmtId="3" fontId="14" fillId="0" borderId="46" xfId="8" applyFont="1" applyBorder="1" applyAlignment="1" applyProtection="1">
      <alignment horizontal="right" vertical="center" indent="1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52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 wrapText="1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50" xfId="0" applyNumberFormat="1" applyFont="1" applyFill="1" applyBorder="1" applyAlignment="1">
      <alignment horizontal="center" vertical="center" wrapText="1"/>
    </xf>
  </cellXfs>
  <cellStyles count="16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xholmic/Data/EPN/2024/03_b&#345;ezen/&#268;R%20EPN%201.%20&#269;tvrtlet&#237;%202024_dgn_v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ítrv"/>
      <sheetName val="pohvěk"/>
      <sheetName val="pohdg"/>
      <sheetName val="srov"/>
      <sheetName val="ukDPN"/>
      <sheetName val="KLR"/>
      <sheetName val="Gpřívěk"/>
      <sheetName val="Gdnyvěk"/>
      <sheetName val="Gdélvěk"/>
      <sheetName val="Gpřídg"/>
      <sheetName val="Gdnydg"/>
      <sheetName val="Gdéldg"/>
    </sheetNames>
    <sheetDataSet>
      <sheetData sheetId="0">
        <row r="7">
          <cell r="D7">
            <v>27650</v>
          </cell>
          <cell r="I7">
            <v>22618</v>
          </cell>
        </row>
        <row r="8">
          <cell r="D8">
            <v>6079</v>
          </cell>
          <cell r="I8">
            <v>3212</v>
          </cell>
        </row>
        <row r="9">
          <cell r="D9">
            <v>3457</v>
          </cell>
          <cell r="I9">
            <v>1685</v>
          </cell>
        </row>
        <row r="10">
          <cell r="D10">
            <v>4676</v>
          </cell>
          <cell r="I10">
            <v>2156</v>
          </cell>
        </row>
        <row r="11">
          <cell r="D11">
            <v>2210</v>
          </cell>
          <cell r="I11">
            <v>965</v>
          </cell>
        </row>
        <row r="12">
          <cell r="D12">
            <v>2440</v>
          </cell>
          <cell r="I12">
            <v>1177</v>
          </cell>
        </row>
        <row r="13">
          <cell r="D13">
            <v>762</v>
          </cell>
          <cell r="I13">
            <v>324</v>
          </cell>
        </row>
        <row r="14">
          <cell r="D14">
            <v>423</v>
          </cell>
          <cell r="I14">
            <v>213</v>
          </cell>
        </row>
        <row r="15">
          <cell r="D15">
            <v>513</v>
          </cell>
          <cell r="I15">
            <v>225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90" zoomScaleNormal="90" zoomScaleSheetLayoutView="75" workbookViewId="0">
      <selection activeCell="A2" sqref="A2:R2"/>
    </sheetView>
  </sheetViews>
  <sheetFormatPr defaultColWidth="8" defaultRowHeight="10.5" x14ac:dyDescent="0.2"/>
  <cols>
    <col min="1" max="1" width="5.7109375" style="17" customWidth="1"/>
    <col min="2" max="2" width="15.7109375" style="17" customWidth="1"/>
    <col min="3" max="4" width="11.7109375" style="17" customWidth="1"/>
    <col min="5" max="5" width="14.42578125" style="17" bestFit="1" customWidth="1"/>
    <col min="6" max="6" width="12.42578125" style="17" customWidth="1"/>
    <col min="7" max="8" width="11.7109375" style="17" customWidth="1"/>
    <col min="9" max="10" width="14.28515625" style="17" bestFit="1" customWidth="1"/>
    <col min="11" max="16" width="11.7109375" style="17" customWidth="1"/>
    <col min="17" max="17" width="13.7109375" style="28" customWidth="1"/>
    <col min="18" max="19" width="10.7109375" style="17" customWidth="1"/>
    <col min="20" max="16384" width="8" style="17"/>
  </cols>
  <sheetData>
    <row r="1" spans="1:19" ht="20.100000000000001" customHeight="1" x14ac:dyDescent="0.2">
      <c r="A1" s="96" t="s">
        <v>42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 spans="1:19" ht="20.100000000000001" customHeight="1" x14ac:dyDescent="0.2">
      <c r="A2" s="96" t="s">
        <v>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9" ht="20.100000000000001" customHeight="1" thickBot="1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19"/>
    </row>
    <row r="4" spans="1:19" ht="20.100000000000001" customHeight="1" x14ac:dyDescent="0.2">
      <c r="A4" s="3"/>
      <c r="B4" s="7" t="s">
        <v>16</v>
      </c>
      <c r="C4" s="97" t="s">
        <v>20</v>
      </c>
      <c r="D4" s="97" t="s">
        <v>36</v>
      </c>
      <c r="E4" s="97" t="s">
        <v>27</v>
      </c>
      <c r="F4" s="97" t="s">
        <v>37</v>
      </c>
      <c r="G4" s="97" t="s">
        <v>18</v>
      </c>
      <c r="H4" s="97" t="s">
        <v>38</v>
      </c>
      <c r="I4" s="97" t="s">
        <v>28</v>
      </c>
      <c r="J4" s="97" t="s">
        <v>25</v>
      </c>
      <c r="K4" s="97" t="s">
        <v>17</v>
      </c>
      <c r="L4" s="97" t="s">
        <v>39</v>
      </c>
      <c r="M4" s="97" t="s">
        <v>40</v>
      </c>
      <c r="N4" s="97" t="s">
        <v>24</v>
      </c>
      <c r="O4" s="97" t="s">
        <v>21</v>
      </c>
      <c r="P4" s="103" t="s">
        <v>23</v>
      </c>
      <c r="Q4" s="94" t="s">
        <v>0</v>
      </c>
      <c r="R4" s="99" t="s">
        <v>1</v>
      </c>
    </row>
    <row r="5" spans="1:19" ht="20.100000000000001" customHeight="1" thickBot="1" x14ac:dyDescent="0.25">
      <c r="A5" s="5" t="s">
        <v>33</v>
      </c>
      <c r="B5" s="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104"/>
      <c r="Q5" s="95"/>
      <c r="R5" s="100"/>
    </row>
    <row r="6" spans="1:19" ht="20.100000000000001" customHeight="1" x14ac:dyDescent="0.2">
      <c r="A6" s="105"/>
      <c r="B6" s="106"/>
      <c r="C6" s="51"/>
      <c r="D6" s="56"/>
      <c r="E6" s="52"/>
      <c r="F6" s="52"/>
      <c r="G6" s="52"/>
      <c r="H6" s="52"/>
      <c r="I6" s="53"/>
      <c r="J6" s="53"/>
      <c r="K6" s="53"/>
      <c r="L6" s="53"/>
      <c r="M6" s="53"/>
      <c r="N6" s="53"/>
      <c r="O6" s="53"/>
      <c r="P6" s="54"/>
      <c r="Q6" s="55"/>
      <c r="R6" s="40"/>
    </row>
    <row r="7" spans="1:19" ht="20.100000000000001" customHeight="1" x14ac:dyDescent="0.2">
      <c r="A7" s="101" t="s">
        <v>30</v>
      </c>
      <c r="B7" s="102"/>
      <c r="C7" s="71">
        <v>26769</v>
      </c>
      <c r="D7" s="72">
        <f>[1]přítrv!$I7+[1]přítrv!$D7</f>
        <v>50268</v>
      </c>
      <c r="E7" s="72">
        <v>11291</v>
      </c>
      <c r="F7" s="72">
        <v>26848</v>
      </c>
      <c r="G7" s="72">
        <v>22934</v>
      </c>
      <c r="H7" s="72">
        <v>41109</v>
      </c>
      <c r="I7" s="72">
        <v>26792</v>
      </c>
      <c r="J7" s="72">
        <v>23366</v>
      </c>
      <c r="K7" s="72">
        <v>28888</v>
      </c>
      <c r="L7" s="72">
        <v>67859</v>
      </c>
      <c r="M7" s="72">
        <v>56694</v>
      </c>
      <c r="N7" s="72">
        <v>32976</v>
      </c>
      <c r="O7" s="72">
        <v>21335</v>
      </c>
      <c r="P7" s="73">
        <v>20158</v>
      </c>
      <c r="Q7" s="74">
        <f t="shared" ref="Q7:Q15" si="0">SUM(C7:P7)</f>
        <v>457287</v>
      </c>
      <c r="R7" s="40">
        <f t="shared" ref="R7:R15" si="1">Q7/$Q$16</f>
        <v>0.62717917700451364</v>
      </c>
    </row>
    <row r="8" spans="1:19" ht="20.100000000000001" customHeight="1" x14ac:dyDescent="0.2">
      <c r="A8" s="101" t="s">
        <v>31</v>
      </c>
      <c r="B8" s="102"/>
      <c r="C8" s="71">
        <v>5002</v>
      </c>
      <c r="D8" s="72">
        <f>[1]přítrv!$I8+[1]přítrv!$D8</f>
        <v>9291</v>
      </c>
      <c r="E8" s="72">
        <v>2185</v>
      </c>
      <c r="F8" s="72">
        <v>4533</v>
      </c>
      <c r="G8" s="72">
        <v>3672</v>
      </c>
      <c r="H8" s="72">
        <v>9948</v>
      </c>
      <c r="I8" s="72">
        <v>5792</v>
      </c>
      <c r="J8" s="72">
        <v>4191</v>
      </c>
      <c r="K8" s="72">
        <v>5545</v>
      </c>
      <c r="L8" s="72">
        <v>8930</v>
      </c>
      <c r="M8" s="72">
        <v>9654</v>
      </c>
      <c r="N8" s="72">
        <v>5771</v>
      </c>
      <c r="O8" s="72">
        <v>4533</v>
      </c>
      <c r="P8" s="73">
        <v>5125</v>
      </c>
      <c r="Q8" s="74">
        <f t="shared" si="0"/>
        <v>84172</v>
      </c>
      <c r="R8" s="40">
        <f t="shared" si="1"/>
        <v>0.11544374908279467</v>
      </c>
    </row>
    <row r="9" spans="1:19" ht="20.100000000000001" customHeight="1" x14ac:dyDescent="0.2">
      <c r="A9" s="101" t="s">
        <v>32</v>
      </c>
      <c r="B9" s="102"/>
      <c r="C9" s="71">
        <v>3061</v>
      </c>
      <c r="D9" s="72">
        <f>[1]přítrv!$I9+[1]přítrv!$D9</f>
        <v>5142</v>
      </c>
      <c r="E9" s="72">
        <v>1599</v>
      </c>
      <c r="F9" s="72">
        <v>2497</v>
      </c>
      <c r="G9" s="72">
        <v>1849</v>
      </c>
      <c r="H9" s="72">
        <v>5770</v>
      </c>
      <c r="I9" s="72">
        <v>3300</v>
      </c>
      <c r="J9" s="72">
        <v>2334</v>
      </c>
      <c r="K9" s="72">
        <v>2797</v>
      </c>
      <c r="L9" s="72">
        <v>4446</v>
      </c>
      <c r="M9" s="72">
        <v>4640</v>
      </c>
      <c r="N9" s="72">
        <v>3165</v>
      </c>
      <c r="O9" s="72">
        <v>2465</v>
      </c>
      <c r="P9" s="73">
        <v>3111</v>
      </c>
      <c r="Q9" s="75">
        <f t="shared" si="0"/>
        <v>46176</v>
      </c>
      <c r="R9" s="40">
        <f t="shared" si="1"/>
        <v>6.333139948732508E-2</v>
      </c>
    </row>
    <row r="10" spans="1:19" ht="20.100000000000001" customHeight="1" x14ac:dyDescent="0.2">
      <c r="A10" s="101" t="s">
        <v>5</v>
      </c>
      <c r="B10" s="102"/>
      <c r="C10" s="71">
        <v>3828</v>
      </c>
      <c r="D10" s="72">
        <f>[1]přítrv!$I10+[1]přítrv!$D10</f>
        <v>6832</v>
      </c>
      <c r="E10" s="72">
        <v>1386</v>
      </c>
      <c r="F10" s="72">
        <v>3087</v>
      </c>
      <c r="G10" s="72">
        <v>2530</v>
      </c>
      <c r="H10" s="72">
        <v>8282</v>
      </c>
      <c r="I10" s="72">
        <v>4310</v>
      </c>
      <c r="J10" s="72">
        <v>3092</v>
      </c>
      <c r="K10" s="72">
        <v>3669</v>
      </c>
      <c r="L10" s="72">
        <v>5623</v>
      </c>
      <c r="M10" s="72">
        <v>6155</v>
      </c>
      <c r="N10" s="72">
        <v>4361</v>
      </c>
      <c r="O10" s="72">
        <v>3445</v>
      </c>
      <c r="P10" s="73">
        <v>4353</v>
      </c>
      <c r="Q10" s="75">
        <f t="shared" si="0"/>
        <v>60953</v>
      </c>
      <c r="R10" s="40">
        <f t="shared" si="1"/>
        <v>8.3598379958223445E-2</v>
      </c>
    </row>
    <row r="11" spans="1:19" ht="20.100000000000001" customHeight="1" x14ac:dyDescent="0.2">
      <c r="A11" s="101" t="s">
        <v>6</v>
      </c>
      <c r="B11" s="102"/>
      <c r="C11" s="71">
        <v>1750</v>
      </c>
      <c r="D11" s="72">
        <f>[1]přítrv!$I11+[1]přítrv!$D11</f>
        <v>3175</v>
      </c>
      <c r="E11" s="72">
        <v>596</v>
      </c>
      <c r="F11" s="72">
        <v>1360</v>
      </c>
      <c r="G11" s="72">
        <v>1062</v>
      </c>
      <c r="H11" s="72">
        <v>3925</v>
      </c>
      <c r="I11" s="72">
        <v>2048</v>
      </c>
      <c r="J11" s="72">
        <v>1288</v>
      </c>
      <c r="K11" s="72">
        <v>1510</v>
      </c>
      <c r="L11" s="72">
        <v>2185</v>
      </c>
      <c r="M11" s="72">
        <v>2465</v>
      </c>
      <c r="N11" s="72">
        <v>1856</v>
      </c>
      <c r="O11" s="72">
        <v>1505</v>
      </c>
      <c r="P11" s="73">
        <v>2141</v>
      </c>
      <c r="Q11" s="75">
        <f t="shared" si="0"/>
        <v>26866</v>
      </c>
      <c r="R11" s="40">
        <f t="shared" si="1"/>
        <v>3.6847309828189442E-2</v>
      </c>
    </row>
    <row r="12" spans="1:19" ht="20.100000000000001" customHeight="1" x14ac:dyDescent="0.2">
      <c r="A12" s="101" t="s">
        <v>7</v>
      </c>
      <c r="B12" s="102"/>
      <c r="C12" s="71">
        <v>2055</v>
      </c>
      <c r="D12" s="72">
        <f>[1]přítrv!$I12+[1]přítrv!$D12</f>
        <v>3617</v>
      </c>
      <c r="E12" s="72">
        <v>726</v>
      </c>
      <c r="F12" s="72">
        <v>1645</v>
      </c>
      <c r="G12" s="72">
        <v>1432</v>
      </c>
      <c r="H12" s="72">
        <v>4947</v>
      </c>
      <c r="I12" s="72">
        <v>2485</v>
      </c>
      <c r="J12" s="72">
        <v>1593</v>
      </c>
      <c r="K12" s="72">
        <v>1836</v>
      </c>
      <c r="L12" s="72">
        <v>2609</v>
      </c>
      <c r="M12" s="72">
        <v>2803</v>
      </c>
      <c r="N12" s="72">
        <v>2283</v>
      </c>
      <c r="O12" s="72">
        <v>1765</v>
      </c>
      <c r="P12" s="73">
        <v>2390</v>
      </c>
      <c r="Q12" s="76">
        <f t="shared" si="0"/>
        <v>32186</v>
      </c>
      <c r="R12" s="41">
        <f t="shared" si="1"/>
        <v>4.4143806823870514E-2</v>
      </c>
    </row>
    <row r="13" spans="1:19" ht="20.100000000000001" customHeight="1" x14ac:dyDescent="0.2">
      <c r="A13" s="101" t="s">
        <v>8</v>
      </c>
      <c r="B13" s="102"/>
      <c r="C13" s="71">
        <v>612</v>
      </c>
      <c r="D13" s="72">
        <f>[1]přítrv!$I13+[1]přítrv!$D13</f>
        <v>1086</v>
      </c>
      <c r="E13" s="72">
        <v>212</v>
      </c>
      <c r="F13" s="72">
        <v>472</v>
      </c>
      <c r="G13" s="72">
        <v>410</v>
      </c>
      <c r="H13" s="72">
        <v>1444</v>
      </c>
      <c r="I13" s="72">
        <v>677</v>
      </c>
      <c r="J13" s="72">
        <v>445</v>
      </c>
      <c r="K13" s="72">
        <v>529</v>
      </c>
      <c r="L13" s="72">
        <v>755</v>
      </c>
      <c r="M13" s="72">
        <v>855</v>
      </c>
      <c r="N13" s="72">
        <v>749</v>
      </c>
      <c r="O13" s="72">
        <v>505</v>
      </c>
      <c r="P13" s="73">
        <v>603</v>
      </c>
      <c r="Q13" s="75">
        <f t="shared" si="0"/>
        <v>9354</v>
      </c>
      <c r="R13" s="40">
        <f t="shared" si="1"/>
        <v>1.2829216710075338E-2</v>
      </c>
    </row>
    <row r="14" spans="1:19" ht="20.100000000000001" customHeight="1" x14ac:dyDescent="0.2">
      <c r="A14" s="101" t="s">
        <v>9</v>
      </c>
      <c r="B14" s="102"/>
      <c r="C14" s="71">
        <v>355</v>
      </c>
      <c r="D14" s="72">
        <f>[1]přítrv!$I14+[1]přítrv!$D14</f>
        <v>636</v>
      </c>
      <c r="E14" s="72">
        <v>99</v>
      </c>
      <c r="F14" s="72">
        <v>308</v>
      </c>
      <c r="G14" s="72">
        <v>251</v>
      </c>
      <c r="H14" s="72">
        <v>857</v>
      </c>
      <c r="I14" s="72">
        <v>392</v>
      </c>
      <c r="J14" s="72">
        <v>329</v>
      </c>
      <c r="K14" s="72">
        <v>295</v>
      </c>
      <c r="L14" s="72">
        <v>432</v>
      </c>
      <c r="M14" s="72">
        <v>532</v>
      </c>
      <c r="N14" s="72">
        <v>468</v>
      </c>
      <c r="O14" s="72">
        <v>303</v>
      </c>
      <c r="P14" s="73">
        <v>336</v>
      </c>
      <c r="Q14" s="75">
        <f t="shared" si="0"/>
        <v>5593</v>
      </c>
      <c r="R14" s="40">
        <f t="shared" si="1"/>
        <v>7.6709224994068164E-3</v>
      </c>
    </row>
    <row r="15" spans="1:19" ht="20.100000000000001" customHeight="1" x14ac:dyDescent="0.2">
      <c r="A15" s="121" t="s">
        <v>15</v>
      </c>
      <c r="B15" s="122"/>
      <c r="C15" s="77">
        <v>479</v>
      </c>
      <c r="D15" s="72">
        <f>[1]přítrv!$I15+[1]přítrv!$D15</f>
        <v>738</v>
      </c>
      <c r="E15" s="78">
        <v>176</v>
      </c>
      <c r="F15" s="78">
        <v>359</v>
      </c>
      <c r="G15" s="78">
        <v>284</v>
      </c>
      <c r="H15" s="78">
        <v>893</v>
      </c>
      <c r="I15" s="78">
        <v>471</v>
      </c>
      <c r="J15" s="78">
        <v>332</v>
      </c>
      <c r="K15" s="78">
        <v>416</v>
      </c>
      <c r="L15" s="78">
        <v>608</v>
      </c>
      <c r="M15" s="78">
        <v>638</v>
      </c>
      <c r="N15" s="78">
        <v>474</v>
      </c>
      <c r="O15" s="78">
        <v>316</v>
      </c>
      <c r="P15" s="79">
        <v>346</v>
      </c>
      <c r="Q15" s="75">
        <f t="shared" si="0"/>
        <v>6530</v>
      </c>
      <c r="R15" s="40">
        <f t="shared" si="1"/>
        <v>8.956038605601022E-3</v>
      </c>
      <c r="S15" s="21"/>
    </row>
    <row r="16" spans="1:19" ht="30" customHeight="1" thickBot="1" x14ac:dyDescent="0.25">
      <c r="A16" s="123" t="s">
        <v>34</v>
      </c>
      <c r="B16" s="124"/>
      <c r="C16" s="59">
        <v>43911</v>
      </c>
      <c r="D16" s="93">
        <f>SUM(D7:D15)</f>
        <v>80785</v>
      </c>
      <c r="E16" s="60">
        <v>18270</v>
      </c>
      <c r="F16" s="60">
        <v>41109</v>
      </c>
      <c r="G16" s="60">
        <v>34424</v>
      </c>
      <c r="H16" s="60">
        <v>77175</v>
      </c>
      <c r="I16" s="60">
        <v>46267</v>
      </c>
      <c r="J16" s="60">
        <v>36970</v>
      </c>
      <c r="K16" s="60">
        <v>45485</v>
      </c>
      <c r="L16" s="60">
        <v>93447</v>
      </c>
      <c r="M16" s="60">
        <v>84436</v>
      </c>
      <c r="N16" s="60">
        <v>52103</v>
      </c>
      <c r="O16" s="60">
        <v>36172</v>
      </c>
      <c r="P16" s="61">
        <v>38563</v>
      </c>
      <c r="Q16" s="62">
        <f>SUM(Q6:Q15)</f>
        <v>729117</v>
      </c>
      <c r="R16" s="9"/>
      <c r="S16" s="22"/>
    </row>
    <row r="17" spans="1:18" ht="20.100000000000001" customHeight="1" x14ac:dyDescent="0.2">
      <c r="A17" s="116" t="s">
        <v>2</v>
      </c>
      <c r="B17" s="10" t="s">
        <v>10</v>
      </c>
      <c r="C17" s="80">
        <f>SUM(C6:C9)</f>
        <v>34832</v>
      </c>
      <c r="D17" s="80">
        <f>SUM(D6:D9)</f>
        <v>64701</v>
      </c>
      <c r="E17" s="80">
        <f t="shared" ref="E17:R17" si="2">SUM(E6:E9)</f>
        <v>15075</v>
      </c>
      <c r="F17" s="80">
        <f t="shared" si="2"/>
        <v>33878</v>
      </c>
      <c r="G17" s="80">
        <f t="shared" si="2"/>
        <v>28455</v>
      </c>
      <c r="H17" s="80">
        <f t="shared" si="2"/>
        <v>56827</v>
      </c>
      <c r="I17" s="80">
        <f t="shared" si="2"/>
        <v>35884</v>
      </c>
      <c r="J17" s="80">
        <f t="shared" si="2"/>
        <v>29891</v>
      </c>
      <c r="K17" s="80">
        <f t="shared" si="2"/>
        <v>37230</v>
      </c>
      <c r="L17" s="80">
        <f>SUM(L6:L9)</f>
        <v>81235</v>
      </c>
      <c r="M17" s="80">
        <f t="shared" si="2"/>
        <v>70988</v>
      </c>
      <c r="N17" s="80">
        <f t="shared" si="2"/>
        <v>41912</v>
      </c>
      <c r="O17" s="80">
        <f t="shared" si="2"/>
        <v>28333</v>
      </c>
      <c r="P17" s="81">
        <f t="shared" si="2"/>
        <v>28394</v>
      </c>
      <c r="Q17" s="82">
        <f t="shared" si="2"/>
        <v>587635</v>
      </c>
      <c r="R17" s="42">
        <f t="shared" si="2"/>
        <v>0.80595432557463331</v>
      </c>
    </row>
    <row r="18" spans="1:18" ht="20.100000000000001" customHeight="1" x14ac:dyDescent="0.2">
      <c r="A18" s="117"/>
      <c r="B18" s="11" t="s">
        <v>11</v>
      </c>
      <c r="C18" s="83">
        <f>SUM(C10:C15)</f>
        <v>9079</v>
      </c>
      <c r="D18" s="83">
        <f t="shared" ref="D18:R18" si="3">SUM(D10:D15)</f>
        <v>16084</v>
      </c>
      <c r="E18" s="83">
        <f t="shared" si="3"/>
        <v>3195</v>
      </c>
      <c r="F18" s="83">
        <f t="shared" si="3"/>
        <v>7231</v>
      </c>
      <c r="G18" s="83">
        <f t="shared" si="3"/>
        <v>5969</v>
      </c>
      <c r="H18" s="83">
        <f t="shared" si="3"/>
        <v>20348</v>
      </c>
      <c r="I18" s="83">
        <f t="shared" si="3"/>
        <v>10383</v>
      </c>
      <c r="J18" s="83">
        <f t="shared" si="3"/>
        <v>7079</v>
      </c>
      <c r="K18" s="83">
        <f t="shared" si="3"/>
        <v>8255</v>
      </c>
      <c r="L18" s="83">
        <f t="shared" si="3"/>
        <v>12212</v>
      </c>
      <c r="M18" s="83">
        <f t="shared" si="3"/>
        <v>13448</v>
      </c>
      <c r="N18" s="83">
        <f t="shared" si="3"/>
        <v>10191</v>
      </c>
      <c r="O18" s="83">
        <f t="shared" si="3"/>
        <v>7839</v>
      </c>
      <c r="P18" s="84">
        <f t="shared" si="3"/>
        <v>10169</v>
      </c>
      <c r="Q18" s="85">
        <f t="shared" si="3"/>
        <v>141482</v>
      </c>
      <c r="R18" s="41">
        <f t="shared" si="3"/>
        <v>0.19404567442536658</v>
      </c>
    </row>
    <row r="19" spans="1:18" ht="20.100000000000001" customHeight="1" x14ac:dyDescent="0.2">
      <c r="A19" s="117"/>
      <c r="B19" s="12" t="s">
        <v>12</v>
      </c>
      <c r="C19" s="86">
        <f>SUM(C11:C15)</f>
        <v>5251</v>
      </c>
      <c r="D19" s="86">
        <f t="shared" ref="D19:R19" si="4">SUM(D11:D15)</f>
        <v>9252</v>
      </c>
      <c r="E19" s="86">
        <f t="shared" si="4"/>
        <v>1809</v>
      </c>
      <c r="F19" s="86">
        <f t="shared" si="4"/>
        <v>4144</v>
      </c>
      <c r="G19" s="86">
        <f t="shared" si="4"/>
        <v>3439</v>
      </c>
      <c r="H19" s="86">
        <f t="shared" si="4"/>
        <v>12066</v>
      </c>
      <c r="I19" s="86">
        <f t="shared" si="4"/>
        <v>6073</v>
      </c>
      <c r="J19" s="86">
        <f t="shared" si="4"/>
        <v>3987</v>
      </c>
      <c r="K19" s="86">
        <f t="shared" si="4"/>
        <v>4586</v>
      </c>
      <c r="L19" s="86">
        <f t="shared" si="4"/>
        <v>6589</v>
      </c>
      <c r="M19" s="86">
        <f t="shared" si="4"/>
        <v>7293</v>
      </c>
      <c r="N19" s="86">
        <f t="shared" si="4"/>
        <v>5830</v>
      </c>
      <c r="O19" s="86">
        <f t="shared" si="4"/>
        <v>4394</v>
      </c>
      <c r="P19" s="87">
        <f t="shared" si="4"/>
        <v>5816</v>
      </c>
      <c r="Q19" s="88">
        <f t="shared" si="4"/>
        <v>80529</v>
      </c>
      <c r="R19" s="43">
        <f t="shared" si="4"/>
        <v>0.11044729446714315</v>
      </c>
    </row>
    <row r="20" spans="1:18" ht="20.100000000000001" customHeight="1" x14ac:dyDescent="0.2">
      <c r="A20" s="117"/>
      <c r="B20" s="12" t="s">
        <v>13</v>
      </c>
      <c r="C20" s="86">
        <f>SUM(C12:C15)</f>
        <v>3501</v>
      </c>
      <c r="D20" s="86">
        <f t="shared" ref="D20:R20" si="5">SUM(D12:D15)</f>
        <v>6077</v>
      </c>
      <c r="E20" s="86">
        <f t="shared" si="5"/>
        <v>1213</v>
      </c>
      <c r="F20" s="86">
        <f t="shared" si="5"/>
        <v>2784</v>
      </c>
      <c r="G20" s="86">
        <f t="shared" si="5"/>
        <v>2377</v>
      </c>
      <c r="H20" s="86">
        <f t="shared" si="5"/>
        <v>8141</v>
      </c>
      <c r="I20" s="86">
        <f t="shared" si="5"/>
        <v>4025</v>
      </c>
      <c r="J20" s="86">
        <f t="shared" si="5"/>
        <v>2699</v>
      </c>
      <c r="K20" s="86">
        <f t="shared" si="5"/>
        <v>3076</v>
      </c>
      <c r="L20" s="86">
        <f t="shared" si="5"/>
        <v>4404</v>
      </c>
      <c r="M20" s="86">
        <f t="shared" si="5"/>
        <v>4828</v>
      </c>
      <c r="N20" s="86">
        <f t="shared" si="5"/>
        <v>3974</v>
      </c>
      <c r="O20" s="86">
        <f t="shared" si="5"/>
        <v>2889</v>
      </c>
      <c r="P20" s="87">
        <f t="shared" si="5"/>
        <v>3675</v>
      </c>
      <c r="Q20" s="88">
        <f t="shared" si="5"/>
        <v>53663</v>
      </c>
      <c r="R20" s="43">
        <f t="shared" si="5"/>
        <v>7.3599984638953689E-2</v>
      </c>
    </row>
    <row r="21" spans="1:18" ht="20.100000000000001" customHeight="1" thickBot="1" x14ac:dyDescent="0.25">
      <c r="A21" s="118"/>
      <c r="B21" s="13" t="s">
        <v>14</v>
      </c>
      <c r="C21" s="89">
        <f>SUM(C13:C15)</f>
        <v>1446</v>
      </c>
      <c r="D21" s="89">
        <f t="shared" ref="D21:R21" si="6">SUM(D13:D15)</f>
        <v>2460</v>
      </c>
      <c r="E21" s="89">
        <f t="shared" si="6"/>
        <v>487</v>
      </c>
      <c r="F21" s="89">
        <f t="shared" si="6"/>
        <v>1139</v>
      </c>
      <c r="G21" s="89">
        <f t="shared" si="6"/>
        <v>945</v>
      </c>
      <c r="H21" s="89">
        <f t="shared" si="6"/>
        <v>3194</v>
      </c>
      <c r="I21" s="89">
        <f t="shared" si="6"/>
        <v>1540</v>
      </c>
      <c r="J21" s="89">
        <f t="shared" si="6"/>
        <v>1106</v>
      </c>
      <c r="K21" s="89">
        <f t="shared" si="6"/>
        <v>1240</v>
      </c>
      <c r="L21" s="89">
        <f t="shared" si="6"/>
        <v>1795</v>
      </c>
      <c r="M21" s="89">
        <f t="shared" si="6"/>
        <v>2025</v>
      </c>
      <c r="N21" s="89">
        <f t="shared" si="6"/>
        <v>1691</v>
      </c>
      <c r="O21" s="89">
        <f t="shared" si="6"/>
        <v>1124</v>
      </c>
      <c r="P21" s="90">
        <f t="shared" si="6"/>
        <v>1285</v>
      </c>
      <c r="Q21" s="91">
        <f t="shared" si="6"/>
        <v>21477</v>
      </c>
      <c r="R21" s="44">
        <f t="shared" si="6"/>
        <v>2.9456177815083175E-2</v>
      </c>
    </row>
    <row r="22" spans="1:18" ht="20.100000000000001" customHeight="1" x14ac:dyDescent="0.2">
      <c r="A22" s="23"/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27"/>
    </row>
    <row r="23" spans="1:18" ht="20.100000000000001" customHeight="1" x14ac:dyDescent="0.2">
      <c r="A23" s="96" t="s">
        <v>42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4" spans="1:18" ht="20.100000000000001" customHeight="1" x14ac:dyDescent="0.2">
      <c r="A24" s="96" t="s">
        <v>4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 ht="20.100000000000001" customHeight="1" thickBo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20"/>
      <c r="R25" s="19"/>
    </row>
    <row r="26" spans="1:18" ht="20.100000000000001" customHeight="1" x14ac:dyDescent="0.2">
      <c r="A26" s="3"/>
      <c r="B26" s="4" t="s">
        <v>16</v>
      </c>
      <c r="C26" s="111" t="s">
        <v>20</v>
      </c>
      <c r="D26" s="97" t="s">
        <v>36</v>
      </c>
      <c r="E26" s="97" t="s">
        <v>27</v>
      </c>
      <c r="F26" s="97" t="s">
        <v>37</v>
      </c>
      <c r="G26" s="97" t="s">
        <v>18</v>
      </c>
      <c r="H26" s="97" t="s">
        <v>38</v>
      </c>
      <c r="I26" s="97" t="s">
        <v>28</v>
      </c>
      <c r="J26" s="97" t="s">
        <v>25</v>
      </c>
      <c r="K26" s="97" t="s">
        <v>17</v>
      </c>
      <c r="L26" s="97" t="s">
        <v>39</v>
      </c>
      <c r="M26" s="97" t="s">
        <v>40</v>
      </c>
      <c r="N26" s="97" t="s">
        <v>24</v>
      </c>
      <c r="O26" s="97" t="s">
        <v>21</v>
      </c>
      <c r="P26" s="103" t="s">
        <v>23</v>
      </c>
      <c r="Q26" s="94" t="s">
        <v>0</v>
      </c>
      <c r="R26" s="99" t="s">
        <v>1</v>
      </c>
    </row>
    <row r="27" spans="1:18" ht="20.100000000000001" customHeight="1" thickBot="1" x14ac:dyDescent="0.25">
      <c r="A27" s="5" t="s">
        <v>33</v>
      </c>
      <c r="B27" s="6"/>
      <c r="C27" s="112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4"/>
      <c r="Q27" s="115"/>
      <c r="R27" s="100"/>
    </row>
    <row r="28" spans="1:18" ht="20.100000000000001" customHeight="1" x14ac:dyDescent="0.2">
      <c r="A28" s="107"/>
      <c r="B28" s="108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45">
        <f>Q6/102.14137</f>
        <v>0</v>
      </c>
      <c r="R28" s="40">
        <f t="shared" ref="R28:R37" si="7">Q28/$Q$38</f>
        <v>0</v>
      </c>
    </row>
    <row r="29" spans="1:18" ht="20.100000000000001" customHeight="1" x14ac:dyDescent="0.2">
      <c r="A29" s="109" t="s">
        <v>30</v>
      </c>
      <c r="B29" s="110"/>
      <c r="C29" s="57">
        <f>C7/$C$46*100000</f>
        <v>4103.7677275744554</v>
      </c>
      <c r="D29" s="57">
        <f t="shared" ref="D29:P37" si="8">D7/D$46*100000</f>
        <v>4129.8061123890893</v>
      </c>
      <c r="E29" s="57">
        <f t="shared" si="8"/>
        <v>3845.7739402918987</v>
      </c>
      <c r="F29" s="57">
        <f t="shared" si="8"/>
        <v>4835.1513776255388</v>
      </c>
      <c r="G29" s="57">
        <f t="shared" si="8"/>
        <v>5105.7823530590395</v>
      </c>
      <c r="H29" s="57">
        <f t="shared" si="8"/>
        <v>3455.4844436375006</v>
      </c>
      <c r="I29" s="57">
        <f t="shared" si="8"/>
        <v>4240.5690390343807</v>
      </c>
      <c r="J29" s="57">
        <f t="shared" si="8"/>
        <v>4419.0097227291726</v>
      </c>
      <c r="K29" s="57">
        <f t="shared" si="8"/>
        <v>4771.8157611317047</v>
      </c>
      <c r="L29" s="57">
        <f t="shared" si="8"/>
        <v>4999.4621778408427</v>
      </c>
      <c r="M29" s="57">
        <f t="shared" si="8"/>
        <v>3938.749095971838</v>
      </c>
      <c r="N29" s="57">
        <f t="shared" si="8"/>
        <v>4059.3989932749582</v>
      </c>
      <c r="O29" s="57">
        <f t="shared" si="8"/>
        <v>4144.5130609953439</v>
      </c>
      <c r="P29" s="57">
        <f t="shared" si="8"/>
        <v>3472.3382558381895</v>
      </c>
      <c r="Q29" s="58">
        <f>Q7/$Q$46*100000</f>
        <v>4223.3735878241478</v>
      </c>
      <c r="R29" s="40">
        <f t="shared" si="7"/>
        <v>0.62717917700451375</v>
      </c>
    </row>
    <row r="30" spans="1:18" ht="20.100000000000001" customHeight="1" x14ac:dyDescent="0.2">
      <c r="A30" s="109" t="s">
        <v>31</v>
      </c>
      <c r="B30" s="110"/>
      <c r="C30" s="57">
        <f t="shared" ref="C30:C36" si="9">C8/$C$46*100000</f>
        <v>766.82155378712037</v>
      </c>
      <c r="D30" s="57">
        <f t="shared" si="8"/>
        <v>763.30923430824839</v>
      </c>
      <c r="E30" s="57">
        <f t="shared" si="8"/>
        <v>744.22248335291818</v>
      </c>
      <c r="F30" s="57">
        <f t="shared" si="8"/>
        <v>816.36401947171362</v>
      </c>
      <c r="G30" s="57">
        <f t="shared" si="8"/>
        <v>817.49510771922871</v>
      </c>
      <c r="H30" s="57">
        <f t="shared" si="8"/>
        <v>836.19546195008047</v>
      </c>
      <c r="I30" s="57">
        <f t="shared" si="8"/>
        <v>916.74290363120087</v>
      </c>
      <c r="J30" s="57">
        <f t="shared" si="8"/>
        <v>792.6076242385501</v>
      </c>
      <c r="K30" s="57">
        <f t="shared" si="8"/>
        <v>915.94151188989542</v>
      </c>
      <c r="L30" s="57">
        <f t="shared" si="8"/>
        <v>657.91121661266345</v>
      </c>
      <c r="M30" s="57">
        <f t="shared" si="8"/>
        <v>670.70031700906839</v>
      </c>
      <c r="N30" s="57">
        <f t="shared" si="8"/>
        <v>710.41944414694888</v>
      </c>
      <c r="O30" s="57">
        <f t="shared" si="8"/>
        <v>880.57547248614446</v>
      </c>
      <c r="P30" s="57">
        <f t="shared" si="8"/>
        <v>882.81245962747892</v>
      </c>
      <c r="Q30" s="58">
        <f>Q8/$Q$46*100000</f>
        <v>777.38882066259066</v>
      </c>
      <c r="R30" s="40">
        <f t="shared" si="7"/>
        <v>0.11544374908279467</v>
      </c>
    </row>
    <row r="31" spans="1:18" ht="20.100000000000001" customHeight="1" x14ac:dyDescent="0.2">
      <c r="A31" s="109" t="s">
        <v>32</v>
      </c>
      <c r="B31" s="110"/>
      <c r="C31" s="57">
        <f t="shared" si="9"/>
        <v>469.26045104805593</v>
      </c>
      <c r="D31" s="57">
        <f t="shared" si="8"/>
        <v>422.44495563588566</v>
      </c>
      <c r="E31" s="57">
        <f t="shared" si="8"/>
        <v>544.62780360700958</v>
      </c>
      <c r="F31" s="57">
        <f t="shared" si="8"/>
        <v>449.69357084069463</v>
      </c>
      <c r="G31" s="57">
        <f t="shared" si="8"/>
        <v>411.64173588585345</v>
      </c>
      <c r="H31" s="57">
        <f t="shared" si="8"/>
        <v>485.00681699356295</v>
      </c>
      <c r="I31" s="57">
        <f t="shared" si="8"/>
        <v>522.31553556335689</v>
      </c>
      <c r="J31" s="57">
        <f t="shared" si="8"/>
        <v>441.40925673413886</v>
      </c>
      <c r="K31" s="57">
        <f t="shared" si="8"/>
        <v>462.01774729594905</v>
      </c>
      <c r="L31" s="57">
        <f t="shared" si="8"/>
        <v>327.55579720715582</v>
      </c>
      <c r="M31" s="57">
        <f t="shared" si="8"/>
        <v>322.35855302693989</v>
      </c>
      <c r="N31" s="57">
        <f t="shared" si="8"/>
        <v>389.61662462746375</v>
      </c>
      <c r="O31" s="57">
        <f t="shared" si="8"/>
        <v>478.84812258511937</v>
      </c>
      <c r="P31" s="57">
        <f t="shared" si="8"/>
        <v>535.8886950050902</v>
      </c>
      <c r="Q31" s="58">
        <f t="shared" ref="Q31:Q38" si="10">Q9/$Q$46*100000</f>
        <v>426.46849525870584</v>
      </c>
      <c r="R31" s="40">
        <f t="shared" si="7"/>
        <v>6.333139948732508E-2</v>
      </c>
    </row>
    <row r="32" spans="1:18" ht="20.100000000000001" customHeight="1" x14ac:dyDescent="0.2">
      <c r="A32" s="109" t="s">
        <v>5</v>
      </c>
      <c r="B32" s="110"/>
      <c r="C32" s="57">
        <f t="shared" si="9"/>
        <v>586.84384404180264</v>
      </c>
      <c r="D32" s="57">
        <f t="shared" si="8"/>
        <v>561.28820243181065</v>
      </c>
      <c r="E32" s="57">
        <f t="shared" si="8"/>
        <v>472.07888417718283</v>
      </c>
      <c r="F32" s="57">
        <f t="shared" si="8"/>
        <v>555.94875978583275</v>
      </c>
      <c r="G32" s="57">
        <f t="shared" si="8"/>
        <v>563.25234818345552</v>
      </c>
      <c r="H32" s="57">
        <f t="shared" si="8"/>
        <v>696.1570984992527</v>
      </c>
      <c r="I32" s="57">
        <f t="shared" si="8"/>
        <v>682.17574493274788</v>
      </c>
      <c r="J32" s="57">
        <f t="shared" si="8"/>
        <v>584.76324842414624</v>
      </c>
      <c r="K32" s="57">
        <f t="shared" si="8"/>
        <v>606.05760272750706</v>
      </c>
      <c r="L32" s="57">
        <f t="shared" si="8"/>
        <v>414.27041108768276</v>
      </c>
      <c r="M32" s="57">
        <f t="shared" si="8"/>
        <v>427.61139954327905</v>
      </c>
      <c r="N32" s="57">
        <f t="shared" si="8"/>
        <v>536.84616113755737</v>
      </c>
      <c r="O32" s="57">
        <f t="shared" si="8"/>
        <v>669.22181837960898</v>
      </c>
      <c r="P32" s="57">
        <f t="shared" si="8"/>
        <v>749.83075839188609</v>
      </c>
      <c r="Q32" s="58">
        <f t="shared" si="10"/>
        <v>562.94469402945026</v>
      </c>
      <c r="R32" s="40">
        <f t="shared" si="7"/>
        <v>8.3598379958223432E-2</v>
      </c>
    </row>
    <row r="33" spans="1:19" ht="20.100000000000001" customHeight="1" x14ac:dyDescent="0.2">
      <c r="A33" s="109" t="s">
        <v>6</v>
      </c>
      <c r="B33" s="110"/>
      <c r="C33" s="57">
        <f t="shared" si="9"/>
        <v>268.280231732799</v>
      </c>
      <c r="D33" s="57">
        <f t="shared" si="8"/>
        <v>260.84456128820244</v>
      </c>
      <c r="E33" s="57">
        <f t="shared" si="8"/>
        <v>203.00073230129942</v>
      </c>
      <c r="F33" s="57">
        <f t="shared" si="8"/>
        <v>244.92721519557259</v>
      </c>
      <c r="G33" s="57">
        <f t="shared" si="8"/>
        <v>236.43240860507106</v>
      </c>
      <c r="H33" s="57">
        <f t="shared" si="8"/>
        <v>329.92231485264028</v>
      </c>
      <c r="I33" s="57">
        <f t="shared" si="8"/>
        <v>324.15218691931966</v>
      </c>
      <c r="J33" s="57">
        <f t="shared" si="8"/>
        <v>243.58831305637142</v>
      </c>
      <c r="K33" s="57">
        <f t="shared" si="8"/>
        <v>249.42681387804186</v>
      </c>
      <c r="L33" s="57">
        <f t="shared" si="8"/>
        <v>160.97827640522615</v>
      </c>
      <c r="M33" s="57">
        <f t="shared" si="8"/>
        <v>171.2529812955618</v>
      </c>
      <c r="N33" s="57">
        <f t="shared" si="8"/>
        <v>228.47660515278758</v>
      </c>
      <c r="O33" s="57">
        <f t="shared" si="8"/>
        <v>292.3596042558234</v>
      </c>
      <c r="P33" s="57">
        <f t="shared" si="8"/>
        <v>368.80028801218191</v>
      </c>
      <c r="Q33" s="58">
        <f t="shared" si="10"/>
        <v>248.12678866988026</v>
      </c>
      <c r="R33" s="40">
        <f t="shared" si="7"/>
        <v>3.6847309828189442E-2</v>
      </c>
    </row>
    <row r="34" spans="1:19" ht="20.100000000000001" customHeight="1" x14ac:dyDescent="0.2">
      <c r="A34" s="109" t="s">
        <v>7</v>
      </c>
      <c r="B34" s="110"/>
      <c r="C34" s="57">
        <f t="shared" si="9"/>
        <v>315.03764354908685</v>
      </c>
      <c r="D34" s="57">
        <f t="shared" si="8"/>
        <v>297.1574104502136</v>
      </c>
      <c r="E34" s="57">
        <f t="shared" si="8"/>
        <v>247.27941552138148</v>
      </c>
      <c r="F34" s="57">
        <f t="shared" si="8"/>
        <v>296.25387426229184</v>
      </c>
      <c r="G34" s="57">
        <f t="shared" si="8"/>
        <v>318.80528165956849</v>
      </c>
      <c r="H34" s="57">
        <f t="shared" si="8"/>
        <v>415.82820167541695</v>
      </c>
      <c r="I34" s="57">
        <f t="shared" si="8"/>
        <v>393.31942602270959</v>
      </c>
      <c r="J34" s="57">
        <f t="shared" si="8"/>
        <v>301.27032818229787</v>
      </c>
      <c r="K34" s="57">
        <f t="shared" si="8"/>
        <v>303.27657634442704</v>
      </c>
      <c r="L34" s="57">
        <f t="shared" si="8"/>
        <v>192.21616619736159</v>
      </c>
      <c r="M34" s="57">
        <f t="shared" si="8"/>
        <v>194.73513451174838</v>
      </c>
      <c r="N34" s="57">
        <f t="shared" si="8"/>
        <v>281.04099653222738</v>
      </c>
      <c r="O34" s="57">
        <f t="shared" si="8"/>
        <v>342.86691130334106</v>
      </c>
      <c r="P34" s="57">
        <f t="shared" si="8"/>
        <v>411.69205434335112</v>
      </c>
      <c r="Q34" s="58">
        <f t="shared" si="10"/>
        <v>297.26080622827237</v>
      </c>
      <c r="R34" s="40">
        <f t="shared" si="7"/>
        <v>4.4143806823870514E-2</v>
      </c>
    </row>
    <row r="35" spans="1:19" ht="20.100000000000001" customHeight="1" x14ac:dyDescent="0.2">
      <c r="A35" s="109" t="s">
        <v>8</v>
      </c>
      <c r="B35" s="110"/>
      <c r="C35" s="57">
        <f t="shared" si="9"/>
        <v>93.821429611698861</v>
      </c>
      <c r="D35" s="57">
        <f t="shared" si="8"/>
        <v>89.221163325665458</v>
      </c>
      <c r="E35" s="57">
        <f t="shared" si="8"/>
        <v>72.208314174287707</v>
      </c>
      <c r="F35" s="57">
        <f t="shared" si="8"/>
        <v>85.004151156110481</v>
      </c>
      <c r="G35" s="57">
        <f t="shared" si="8"/>
        <v>91.278048519848525</v>
      </c>
      <c r="H35" s="57">
        <f t="shared" si="8"/>
        <v>121.37778920948091</v>
      </c>
      <c r="I35" s="57">
        <f t="shared" si="8"/>
        <v>107.15382350799776</v>
      </c>
      <c r="J35" s="57">
        <f t="shared" si="8"/>
        <v>84.159005675532043</v>
      </c>
      <c r="K35" s="57">
        <f t="shared" si="8"/>
        <v>87.381976517539172</v>
      </c>
      <c r="L35" s="57">
        <f t="shared" si="8"/>
        <v>55.624072625146795</v>
      </c>
      <c r="M35" s="57">
        <f t="shared" si="8"/>
        <v>59.400121301300345</v>
      </c>
      <c r="N35" s="57">
        <f t="shared" si="8"/>
        <v>92.203112747541965</v>
      </c>
      <c r="O35" s="57">
        <f t="shared" si="8"/>
        <v>98.100730996140086</v>
      </c>
      <c r="P35" s="57">
        <f t="shared" si="8"/>
        <v>103.87042207909654</v>
      </c>
      <c r="Q35" s="58">
        <f t="shared" si="10"/>
        <v>86.390902300977444</v>
      </c>
      <c r="R35" s="40">
        <f t="shared" si="7"/>
        <v>1.2829216710075338E-2</v>
      </c>
    </row>
    <row r="36" spans="1:19" ht="20.100000000000001" customHeight="1" x14ac:dyDescent="0.2">
      <c r="A36" s="109" t="s">
        <v>9</v>
      </c>
      <c r="B36" s="110"/>
      <c r="C36" s="57">
        <f t="shared" si="9"/>
        <v>54.422561294367796</v>
      </c>
      <c r="D36" s="57">
        <f t="shared" si="8"/>
        <v>52.251068024975353</v>
      </c>
      <c r="E36" s="57">
        <f t="shared" si="8"/>
        <v>33.719920298370205</v>
      </c>
      <c r="F36" s="57">
        <f t="shared" si="8"/>
        <v>55.468810500173788</v>
      </c>
      <c r="G36" s="57">
        <f t="shared" si="8"/>
        <v>55.879976045077996</v>
      </c>
      <c r="H36" s="57">
        <f t="shared" si="8"/>
        <v>72.036541102856745</v>
      </c>
      <c r="I36" s="57">
        <f t="shared" si="8"/>
        <v>62.044754527526024</v>
      </c>
      <c r="J36" s="57">
        <f t="shared" si="8"/>
        <v>62.220927791573132</v>
      </c>
      <c r="K36" s="57">
        <f t="shared" si="8"/>
        <v>48.729079532465128</v>
      </c>
      <c r="L36" s="57">
        <f t="shared" si="8"/>
        <v>31.827283939156843</v>
      </c>
      <c r="M36" s="57">
        <f t="shared" si="8"/>
        <v>36.960075476364658</v>
      </c>
      <c r="N36" s="57">
        <f t="shared" si="8"/>
        <v>57.611557764819281</v>
      </c>
      <c r="O36" s="57">
        <f t="shared" si="8"/>
        <v>58.860438597684052</v>
      </c>
      <c r="P36" s="57">
        <f t="shared" si="8"/>
        <v>57.878046133625944</v>
      </c>
      <c r="Q36" s="58">
        <f t="shared" si="10"/>
        <v>51.655368459414881</v>
      </c>
      <c r="R36" s="40">
        <f t="shared" si="7"/>
        <v>7.6709224994068164E-3</v>
      </c>
    </row>
    <row r="37" spans="1:19" ht="20.100000000000001" customHeight="1" x14ac:dyDescent="0.2">
      <c r="A37" s="109" t="s">
        <v>15</v>
      </c>
      <c r="B37" s="110"/>
      <c r="C37" s="57">
        <f>C15/$C$46*100000</f>
        <v>73.432132000006135</v>
      </c>
      <c r="D37" s="57">
        <f t="shared" si="8"/>
        <v>60.630956293131774</v>
      </c>
      <c r="E37" s="57">
        <f t="shared" si="8"/>
        <v>59.946524974880361</v>
      </c>
      <c r="F37" s="57">
        <f t="shared" si="8"/>
        <v>64.65358107000776</v>
      </c>
      <c r="G37" s="57">
        <f t="shared" si="8"/>
        <v>63.226745803992635</v>
      </c>
      <c r="H37" s="57">
        <f t="shared" si="8"/>
        <v>75.062580169021089</v>
      </c>
      <c r="I37" s="57">
        <f t="shared" si="8"/>
        <v>74.548671894042755</v>
      </c>
      <c r="J37" s="57">
        <f t="shared" si="8"/>
        <v>62.788291874778963</v>
      </c>
      <c r="K37" s="57">
        <f t="shared" si="8"/>
        <v>68.716261306798287</v>
      </c>
      <c r="L37" s="57">
        <f t="shared" si="8"/>
        <v>44.793955173628149</v>
      </c>
      <c r="M37" s="57">
        <f t="shared" si="8"/>
        <v>44.324301041204237</v>
      </c>
      <c r="N37" s="57">
        <f t="shared" si="8"/>
        <v>58.350167479752855</v>
      </c>
      <c r="O37" s="57">
        <f t="shared" si="8"/>
        <v>61.38580395005993</v>
      </c>
      <c r="P37" s="57">
        <f t="shared" si="8"/>
        <v>59.60060703046004</v>
      </c>
      <c r="Q37" s="58">
        <f t="shared" si="10"/>
        <v>60.309235837650498</v>
      </c>
      <c r="R37" s="40">
        <f t="shared" si="7"/>
        <v>8.956038605601022E-3</v>
      </c>
      <c r="S37" s="21"/>
    </row>
    <row r="38" spans="1:19" ht="30" customHeight="1" thickBot="1" x14ac:dyDescent="0.25">
      <c r="A38" s="119" t="s">
        <v>34</v>
      </c>
      <c r="B38" s="120"/>
      <c r="C38" s="59">
        <f>SUM(C28:C37)</f>
        <v>6731.6875746393926</v>
      </c>
      <c r="D38" s="60">
        <f t="shared" ref="D38:P38" si="11">SUM(D28:D37)</f>
        <v>6636.9536641472223</v>
      </c>
      <c r="E38" s="60">
        <f t="shared" si="11"/>
        <v>6222.8580186992285</v>
      </c>
      <c r="F38" s="60">
        <f t="shared" si="11"/>
        <v>7403.4653599079365</v>
      </c>
      <c r="G38" s="60">
        <f t="shared" si="11"/>
        <v>7663.7940054811352</v>
      </c>
      <c r="H38" s="60">
        <f t="shared" si="11"/>
        <v>6487.0712480898119</v>
      </c>
      <c r="I38" s="60">
        <f t="shared" si="11"/>
        <v>7323.0220860332811</v>
      </c>
      <c r="J38" s="60">
        <f t="shared" si="11"/>
        <v>6991.816718706561</v>
      </c>
      <c r="K38" s="60">
        <f t="shared" si="11"/>
        <v>7513.3633306243282</v>
      </c>
      <c r="L38" s="60">
        <f t="shared" si="11"/>
        <v>6884.639357088864</v>
      </c>
      <c r="M38" s="60">
        <f t="shared" si="11"/>
        <v>5866.0919791773058</v>
      </c>
      <c r="N38" s="60">
        <f t="shared" si="11"/>
        <v>6413.9636628640574</v>
      </c>
      <c r="O38" s="60">
        <f t="shared" si="11"/>
        <v>7026.7319635492649</v>
      </c>
      <c r="P38" s="61">
        <f t="shared" si="11"/>
        <v>6642.7115864613597</v>
      </c>
      <c r="Q38" s="62">
        <f t="shared" si="10"/>
        <v>6733.9186992710893</v>
      </c>
      <c r="R38" s="46"/>
    </row>
    <row r="39" spans="1:19" ht="20.100000000000001" customHeight="1" x14ac:dyDescent="0.2">
      <c r="A39" s="116" t="s">
        <v>2</v>
      </c>
      <c r="B39" s="34" t="s">
        <v>10</v>
      </c>
      <c r="C39" s="63">
        <f>SUM(C28:C31)</f>
        <v>5339.8497324096315</v>
      </c>
      <c r="D39" s="63">
        <f t="shared" ref="D39:P39" si="12">SUM(D28:D31)</f>
        <v>5315.5603023332233</v>
      </c>
      <c r="E39" s="63">
        <f t="shared" si="12"/>
        <v>5134.6242272518266</v>
      </c>
      <c r="F39" s="63">
        <f t="shared" si="12"/>
        <v>6101.2089679379469</v>
      </c>
      <c r="G39" s="63">
        <f t="shared" si="12"/>
        <v>6334.919196664122</v>
      </c>
      <c r="H39" s="63">
        <f t="shared" si="12"/>
        <v>4776.6867225811438</v>
      </c>
      <c r="I39" s="63">
        <f t="shared" si="12"/>
        <v>5679.6274782289383</v>
      </c>
      <c r="J39" s="63">
        <f t="shared" si="12"/>
        <v>5653.0266037018609</v>
      </c>
      <c r="K39" s="63">
        <f t="shared" si="12"/>
        <v>6149.7750203175492</v>
      </c>
      <c r="L39" s="63">
        <f t="shared" si="12"/>
        <v>5984.9291916606617</v>
      </c>
      <c r="M39" s="63">
        <f t="shared" si="12"/>
        <v>4931.8079660078465</v>
      </c>
      <c r="N39" s="63">
        <f t="shared" si="12"/>
        <v>5159.4350620493706</v>
      </c>
      <c r="O39" s="63">
        <f t="shared" si="12"/>
        <v>5503.9366560666076</v>
      </c>
      <c r="P39" s="63">
        <f t="shared" si="12"/>
        <v>4891.0394104707584</v>
      </c>
      <c r="Q39" s="64">
        <f>SUM(Q28:Q31)</f>
        <v>5427.2309037454443</v>
      </c>
      <c r="R39" s="42">
        <f>SUM(R28:R31)</f>
        <v>0.80595432557463353</v>
      </c>
    </row>
    <row r="40" spans="1:19" ht="20.100000000000001" customHeight="1" x14ac:dyDescent="0.2">
      <c r="A40" s="117"/>
      <c r="B40" s="35" t="s">
        <v>11</v>
      </c>
      <c r="C40" s="65">
        <f>SUM(C32:C37)</f>
        <v>1391.8378422297612</v>
      </c>
      <c r="D40" s="65">
        <f t="shared" ref="D40:P40" si="13">SUM(D32:D37)</f>
        <v>1321.3933618139993</v>
      </c>
      <c r="E40" s="65">
        <f t="shared" si="13"/>
        <v>1088.2337914474019</v>
      </c>
      <c r="F40" s="65">
        <f t="shared" si="13"/>
        <v>1302.2563919699892</v>
      </c>
      <c r="G40" s="65">
        <f t="shared" si="13"/>
        <v>1328.8748088170139</v>
      </c>
      <c r="H40" s="65">
        <f t="shared" si="13"/>
        <v>1710.3845255086685</v>
      </c>
      <c r="I40" s="65">
        <f t="shared" si="13"/>
        <v>1643.3946078043437</v>
      </c>
      <c r="J40" s="65">
        <f t="shared" si="13"/>
        <v>1338.7901150046994</v>
      </c>
      <c r="K40" s="65">
        <f t="shared" si="13"/>
        <v>1363.5883103067786</v>
      </c>
      <c r="L40" s="65">
        <f t="shared" si="13"/>
        <v>899.71016542820234</v>
      </c>
      <c r="M40" s="65">
        <f t="shared" si="13"/>
        <v>934.28401316945838</v>
      </c>
      <c r="N40" s="65">
        <f t="shared" si="13"/>
        <v>1254.5286008146866</v>
      </c>
      <c r="O40" s="65">
        <f t="shared" si="13"/>
        <v>1522.7953074826576</v>
      </c>
      <c r="P40" s="65">
        <f t="shared" si="13"/>
        <v>1751.6721759906015</v>
      </c>
      <c r="Q40" s="66">
        <f>SUM(Q32:Q37)</f>
        <v>1306.6877955256455</v>
      </c>
      <c r="R40" s="41">
        <f>SUM(R32:R37)</f>
        <v>0.19404567442536655</v>
      </c>
    </row>
    <row r="41" spans="1:19" ht="20.100000000000001" customHeight="1" x14ac:dyDescent="0.2">
      <c r="A41" s="117"/>
      <c r="B41" s="15" t="s">
        <v>12</v>
      </c>
      <c r="C41" s="67">
        <f>SUM(C33:C37)</f>
        <v>804.9939981879586</v>
      </c>
      <c r="D41" s="67">
        <f t="shared" ref="D41:P41" si="14">SUM(D33:D37)</f>
        <v>760.10515938218862</v>
      </c>
      <c r="E41" s="67">
        <f t="shared" si="14"/>
        <v>616.15490727021916</v>
      </c>
      <c r="F41" s="67">
        <f t="shared" si="14"/>
        <v>746.30763218415632</v>
      </c>
      <c r="G41" s="67">
        <f t="shared" si="14"/>
        <v>765.62246063355883</v>
      </c>
      <c r="H41" s="67">
        <f t="shared" si="14"/>
        <v>1014.2274270094159</v>
      </c>
      <c r="I41" s="67">
        <f t="shared" si="14"/>
        <v>961.21886287159577</v>
      </c>
      <c r="J41" s="67">
        <f t="shared" si="14"/>
        <v>754.02686658055336</v>
      </c>
      <c r="K41" s="67">
        <f t="shared" si="14"/>
        <v>757.53070757927151</v>
      </c>
      <c r="L41" s="67">
        <f t="shared" si="14"/>
        <v>485.43975434051953</v>
      </c>
      <c r="M41" s="67">
        <f t="shared" si="14"/>
        <v>506.67261362617938</v>
      </c>
      <c r="N41" s="67">
        <f t="shared" si="14"/>
        <v>717.68243967712897</v>
      </c>
      <c r="O41" s="67">
        <f t="shared" si="14"/>
        <v>853.57348910304847</v>
      </c>
      <c r="P41" s="67">
        <f t="shared" si="14"/>
        <v>1001.8414175987157</v>
      </c>
      <c r="Q41" s="68">
        <f>SUM(Q33:Q37)</f>
        <v>743.74310149619544</v>
      </c>
      <c r="R41" s="43">
        <f>SUM(R33:R37)</f>
        <v>0.11044729446714315</v>
      </c>
    </row>
    <row r="42" spans="1:19" ht="20.100000000000001" customHeight="1" x14ac:dyDescent="0.2">
      <c r="A42" s="117"/>
      <c r="B42" s="15" t="s">
        <v>13</v>
      </c>
      <c r="C42" s="67">
        <f>SUM(C34:C37)</f>
        <v>536.71376645515966</v>
      </c>
      <c r="D42" s="67">
        <f t="shared" ref="D42:P42" si="15">SUM(D34:D37)</f>
        <v>499.26059809398618</v>
      </c>
      <c r="E42" s="67">
        <f t="shared" si="15"/>
        <v>413.15417496891973</v>
      </c>
      <c r="F42" s="67">
        <f t="shared" si="15"/>
        <v>501.38041698858387</v>
      </c>
      <c r="G42" s="67">
        <f t="shared" si="15"/>
        <v>529.19005202848768</v>
      </c>
      <c r="H42" s="67">
        <f t="shared" si="15"/>
        <v>684.30511215677564</v>
      </c>
      <c r="I42" s="67">
        <f t="shared" si="15"/>
        <v>637.06667595227611</v>
      </c>
      <c r="J42" s="67">
        <f t="shared" si="15"/>
        <v>510.43855352418205</v>
      </c>
      <c r="K42" s="67">
        <f t="shared" si="15"/>
        <v>508.10389370122959</v>
      </c>
      <c r="L42" s="67">
        <f t="shared" si="15"/>
        <v>324.46147793529337</v>
      </c>
      <c r="M42" s="67">
        <f t="shared" si="15"/>
        <v>335.41963233061762</v>
      </c>
      <c r="N42" s="67">
        <f t="shared" si="15"/>
        <v>489.20583452434153</v>
      </c>
      <c r="O42" s="67">
        <f t="shared" si="15"/>
        <v>561.21388484722513</v>
      </c>
      <c r="P42" s="67">
        <f t="shared" si="15"/>
        <v>633.04112958653366</v>
      </c>
      <c r="Q42" s="68">
        <f>SUM(Q34:Q37)</f>
        <v>495.61631282631521</v>
      </c>
      <c r="R42" s="43">
        <f>SUM(R34:R37)</f>
        <v>7.3599984638953689E-2</v>
      </c>
    </row>
    <row r="43" spans="1:19" ht="20.100000000000001" customHeight="1" thickBot="1" x14ac:dyDescent="0.25">
      <c r="A43" s="118"/>
      <c r="B43" s="16" t="s">
        <v>14</v>
      </c>
      <c r="C43" s="69">
        <f>SUM(C35:C37)</f>
        <v>221.67612290607278</v>
      </c>
      <c r="D43" s="69">
        <f t="shared" ref="D43:P43" si="16">SUM(D35:D37)</f>
        <v>202.10318764377257</v>
      </c>
      <c r="E43" s="69">
        <f t="shared" si="16"/>
        <v>165.87475944753828</v>
      </c>
      <c r="F43" s="69">
        <f t="shared" si="16"/>
        <v>205.12654272629203</v>
      </c>
      <c r="G43" s="69">
        <f t="shared" si="16"/>
        <v>210.38477036891913</v>
      </c>
      <c r="H43" s="69">
        <f t="shared" si="16"/>
        <v>268.47691048135874</v>
      </c>
      <c r="I43" s="69">
        <f t="shared" si="16"/>
        <v>243.74724992956652</v>
      </c>
      <c r="J43" s="69">
        <f t="shared" si="16"/>
        <v>209.16822534188412</v>
      </c>
      <c r="K43" s="69">
        <f t="shared" si="16"/>
        <v>204.82731735680258</v>
      </c>
      <c r="L43" s="69">
        <f t="shared" si="16"/>
        <v>132.24531173793179</v>
      </c>
      <c r="M43" s="69">
        <f t="shared" si="16"/>
        <v>140.68449781886926</v>
      </c>
      <c r="N43" s="69">
        <f t="shared" si="16"/>
        <v>208.16483799211412</v>
      </c>
      <c r="O43" s="69">
        <f t="shared" si="16"/>
        <v>218.34697354388408</v>
      </c>
      <c r="P43" s="69">
        <f t="shared" si="16"/>
        <v>221.34907524318254</v>
      </c>
      <c r="Q43" s="70">
        <f>SUM(Q35:Q37)</f>
        <v>198.35550659804284</v>
      </c>
      <c r="R43" s="44">
        <f>SUM(R35:R37)</f>
        <v>2.9456177815083175E-2</v>
      </c>
    </row>
    <row r="44" spans="1:19" ht="20.100000000000001" customHeight="1" x14ac:dyDescent="0.2">
      <c r="C44" s="37"/>
      <c r="D44" s="37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47"/>
      <c r="R44" s="39"/>
    </row>
    <row r="45" spans="1:19" s="29" customFormat="1" ht="20.100000000000001" customHeight="1" x14ac:dyDescent="0.2">
      <c r="B45" s="92" t="s">
        <v>16</v>
      </c>
      <c r="C45" s="38" t="s">
        <v>20</v>
      </c>
      <c r="D45" s="38" t="s">
        <v>22</v>
      </c>
      <c r="E45" s="38" t="s">
        <v>27</v>
      </c>
      <c r="F45" s="38" t="s">
        <v>29</v>
      </c>
      <c r="G45" s="38" t="s">
        <v>18</v>
      </c>
      <c r="H45" s="38" t="s">
        <v>35</v>
      </c>
      <c r="I45" s="38" t="s">
        <v>28</v>
      </c>
      <c r="J45" s="38" t="s">
        <v>25</v>
      </c>
      <c r="K45" s="38" t="s">
        <v>17</v>
      </c>
      <c r="L45" s="38" t="s">
        <v>19</v>
      </c>
      <c r="M45" s="38" t="s">
        <v>26</v>
      </c>
      <c r="N45" s="38" t="s">
        <v>24</v>
      </c>
      <c r="O45" s="38" t="s">
        <v>21</v>
      </c>
      <c r="P45" s="38" t="s">
        <v>23</v>
      </c>
      <c r="Q45" s="48" t="s">
        <v>0</v>
      </c>
      <c r="R45" s="49"/>
    </row>
    <row r="46" spans="1:19" s="29" customFormat="1" ht="25.5" customHeight="1" x14ac:dyDescent="0.2">
      <c r="B46" s="30" t="s">
        <v>41</v>
      </c>
      <c r="C46" s="1">
        <v>652303</v>
      </c>
      <c r="D46" s="1">
        <v>1217200</v>
      </c>
      <c r="E46" s="1">
        <v>293595</v>
      </c>
      <c r="F46" s="1">
        <v>555267</v>
      </c>
      <c r="G46" s="1">
        <v>449177</v>
      </c>
      <c r="H46" s="1">
        <v>1189674</v>
      </c>
      <c r="I46" s="1">
        <v>631802</v>
      </c>
      <c r="J46" s="1">
        <v>528761</v>
      </c>
      <c r="K46" s="1">
        <v>605388</v>
      </c>
      <c r="L46" s="1">
        <v>1357326</v>
      </c>
      <c r="M46" s="1">
        <v>1439391</v>
      </c>
      <c r="N46" s="1">
        <v>812337</v>
      </c>
      <c r="O46" s="1">
        <v>514777</v>
      </c>
      <c r="P46" s="1">
        <v>580531</v>
      </c>
      <c r="Q46" s="2">
        <v>10827529</v>
      </c>
      <c r="R46" s="50"/>
    </row>
    <row r="49" spans="1:17" ht="14.25" x14ac:dyDescent="0.2">
      <c r="B49" s="14"/>
    </row>
    <row r="50" spans="1:17" ht="18" x14ac:dyDescent="0.2">
      <c r="I50" s="31"/>
      <c r="J50" s="31"/>
      <c r="K50" s="32"/>
    </row>
    <row r="51" spans="1:17" ht="12.7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3" spans="1:17" ht="12" customHeight="1" x14ac:dyDescent="0.2"/>
  </sheetData>
  <mergeCells count="60">
    <mergeCell ref="O26:O27"/>
    <mergeCell ref="A17:A21"/>
    <mergeCell ref="A13:B13"/>
    <mergeCell ref="A14:B14"/>
    <mergeCell ref="A15:B15"/>
    <mergeCell ref="A16:B16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61)</cp:lastModifiedBy>
  <cp:lastPrinted>2024-05-03T12:09:22Z</cp:lastPrinted>
  <dcterms:created xsi:type="dcterms:W3CDTF">1997-01-24T11:07:25Z</dcterms:created>
  <dcterms:modified xsi:type="dcterms:W3CDTF">2024-05-03T12:09:28Z</dcterms:modified>
</cp:coreProperties>
</file>